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mon\OneDrive\Desktop\"/>
    </mc:Choice>
  </mc:AlternateContent>
  <xr:revisionPtr revIDLastSave="0" documentId="13_ncr:1_{E17307BE-FB87-4A3C-B71D-82A06B506F22}" xr6:coauthVersionLast="47" xr6:coauthVersionMax="47" xr10:uidLastSave="{00000000-0000-0000-0000-000000000000}"/>
  <bookViews>
    <workbookView xWindow="-120" yWindow="-120" windowWidth="29040" windowHeight="15720" xr2:uid="{07F4AD1F-FAFF-4F3F-BBD5-E1FF788860BD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H9" i="1" l="1"/>
  <c r="AE9" i="1"/>
  <c r="AB9" i="1"/>
  <c r="Y9" i="1"/>
  <c r="V9" i="1"/>
  <c r="R9" i="1"/>
  <c r="N9" i="1"/>
  <c r="L9" i="1"/>
  <c r="J9" i="1"/>
  <c r="B9" i="1"/>
  <c r="H9" i="1" s="1"/>
  <c r="AH8" i="1"/>
  <c r="AE8" i="1"/>
  <c r="AB8" i="1"/>
  <c r="Y8" i="1"/>
  <c r="V8" i="1"/>
  <c r="R8" i="1"/>
  <c r="N8" i="1"/>
  <c r="M8" i="1"/>
  <c r="L8" i="1"/>
  <c r="K8" i="1"/>
  <c r="J8" i="1"/>
  <c r="H8" i="1"/>
  <c r="B8" i="1"/>
  <c r="G8" i="1" s="1"/>
  <c r="AH7" i="1"/>
  <c r="AE7" i="1"/>
  <c r="AB7" i="1"/>
  <c r="Y7" i="1"/>
  <c r="V7" i="1"/>
  <c r="R7" i="1"/>
  <c r="N7" i="1"/>
  <c r="M7" i="1"/>
  <c r="L7" i="1"/>
  <c r="K7" i="1"/>
  <c r="J7" i="1"/>
  <c r="B7" i="1"/>
  <c r="G7" i="1" s="1"/>
  <c r="AH6" i="1"/>
  <c r="AE6" i="1"/>
  <c r="AB6" i="1"/>
  <c r="Y6" i="1"/>
  <c r="V6" i="1"/>
  <c r="R6" i="1"/>
  <c r="N6" i="1"/>
  <c r="M6" i="1"/>
  <c r="L6" i="1"/>
  <c r="K6" i="1"/>
  <c r="J6" i="1"/>
  <c r="B6" i="1"/>
  <c r="G6" i="1" s="1"/>
  <c r="AH5" i="1"/>
  <c r="AE5" i="1"/>
  <c r="AB5" i="1"/>
  <c r="Y5" i="1"/>
  <c r="V5" i="1"/>
  <c r="R5" i="1"/>
  <c r="N5" i="1"/>
  <c r="M5" i="1"/>
  <c r="L5" i="1"/>
  <c r="K5" i="1"/>
  <c r="J5" i="1"/>
  <c r="B5" i="1"/>
  <c r="H5" i="1" s="1"/>
  <c r="AH4" i="1"/>
  <c r="AE4" i="1"/>
  <c r="AB4" i="1"/>
  <c r="Y4" i="1"/>
  <c r="V4" i="1"/>
  <c r="R4" i="1"/>
  <c r="N4" i="1"/>
  <c r="M4" i="1"/>
  <c r="L4" i="1"/>
  <c r="K4" i="1"/>
  <c r="J4" i="1"/>
  <c r="B4" i="1"/>
  <c r="H4" i="1" s="1"/>
  <c r="AH3" i="1"/>
  <c r="AE3" i="1"/>
  <c r="AB3" i="1"/>
  <c r="Y3" i="1"/>
  <c r="V3" i="1"/>
  <c r="R3" i="1"/>
  <c r="N3" i="1"/>
  <c r="M3" i="1"/>
  <c r="L3" i="1"/>
  <c r="K3" i="1"/>
  <c r="J3" i="1"/>
  <c r="H3" i="1"/>
  <c r="G3" i="1"/>
  <c r="H7" i="1" l="1"/>
  <c r="G9" i="1"/>
  <c r="H6" i="1"/>
  <c r="G4" i="1"/>
  <c r="G5" i="1"/>
</calcChain>
</file>

<file path=xl/sharedStrings.xml><?xml version="1.0" encoding="utf-8"?>
<sst xmlns="http://schemas.openxmlformats.org/spreadsheetml/2006/main" count="47" uniqueCount="34">
  <si>
    <t>kW</t>
  </si>
  <si>
    <t>Heating PL Cond E TOL</t>
  </si>
  <si>
    <t>Heating PL Cond F Tbivalen</t>
  </si>
  <si>
    <t xml:space="preserve">PL Cond A -7 Grad </t>
  </si>
  <si>
    <t>Modell</t>
  </si>
  <si>
    <t xml:space="preserve">Preis </t>
  </si>
  <si>
    <t>min.</t>
  </si>
  <si>
    <t>nom.</t>
  </si>
  <si>
    <t>max.</t>
  </si>
  <si>
    <t>Pdesingh</t>
  </si>
  <si>
    <t>€/pd</t>
  </si>
  <si>
    <t>€/SCOP</t>
  </si>
  <si>
    <t>SCOP</t>
  </si>
  <si>
    <t>Cond durch.</t>
  </si>
  <si>
    <t>plus Tbi</t>
  </si>
  <si>
    <t>A+B</t>
  </si>
  <si>
    <t>A+B+Tbi</t>
  </si>
  <si>
    <t>Cond A-C</t>
  </si>
  <si>
    <t>°C</t>
  </si>
  <si>
    <t xml:space="preserve">kW </t>
  </si>
  <si>
    <t>COP</t>
  </si>
  <si>
    <t>CondA kW</t>
  </si>
  <si>
    <t xml:space="preserve">COP </t>
  </si>
  <si>
    <t xml:space="preserve">C +7 Grad COP Heating PL </t>
  </si>
  <si>
    <t>D +12 Grad COP Heating PL</t>
  </si>
  <si>
    <r>
      <t>DAIKIN RXTM40A + FTXTM40</t>
    </r>
    <r>
      <rPr>
        <b/>
        <sz val="11"/>
        <color theme="1"/>
        <rFont val="Calibri"/>
        <family val="2"/>
        <scheme val="minor"/>
      </rPr>
      <t>S</t>
    </r>
  </si>
  <si>
    <t>DAIKIN RXZ25N  /  FTXZ25N</t>
  </si>
  <si>
    <t>DAIKIN RXZ35N  /  FTXZ35N</t>
  </si>
  <si>
    <t>DAIKIN RXZ50N  /  FTXZ50N</t>
  </si>
  <si>
    <t>Panasonic CU-VZ9SKE / CS-VZ9SKE</t>
  </si>
  <si>
    <t>Panasonic CU-VZ12SKE / CS-VZ12SK</t>
  </si>
  <si>
    <t>MUZ-LN50VGHZ2</t>
  </si>
  <si>
    <t xml:space="preserve">Cond B +2 Grad </t>
  </si>
  <si>
    <t>Stromaufn.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</si>
</sst>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.0"/>
    <numFmt numFmtId="165" formatCode="0\ &quot;Watt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164" fontId="0" fillId="0" borderId="0" xfId="0" applyNumberFormat="1"/>
    <xf numFmtId="164" fontId="0" fillId="0" borderId="2" xfId="0" applyNumberFormat="1" applyBorder="1"/>
    <xf numFmtId="0" fontId="0" fillId="0" borderId="3" xfId="0" applyBorder="1"/>
    <xf numFmtId="0" fontId="0" fillId="2" borderId="3" xfId="0" applyFill="1" applyBorder="1"/>
    <xf numFmtId="44" fontId="0" fillId="0" borderId="2" xfId="1" applyFont="1" applyBorder="1"/>
    <xf numFmtId="44" fontId="0" fillId="0" borderId="3" xfId="0" applyNumberFormat="1" applyBorder="1"/>
    <xf numFmtId="2" fontId="0" fillId="0" borderId="0" xfId="0" applyNumberFormat="1"/>
    <xf numFmtId="0" fontId="0" fillId="3" borderId="1" xfId="0" applyFill="1" applyBorder="1"/>
    <xf numFmtId="0" fontId="4" fillId="0" borderId="0" xfId="0" applyFont="1"/>
    <xf numFmtId="165" fontId="0" fillId="0" borderId="0" xfId="0" applyNumberFormat="1"/>
    <xf numFmtId="165" fontId="0" fillId="0" borderId="2" xfId="0" applyNumberFormat="1" applyBorder="1"/>
    <xf numFmtId="44" fontId="3" fillId="0" borderId="2" xfId="1" applyFont="1" applyBorder="1"/>
    <xf numFmtId="0" fontId="4" fillId="5" borderId="0" xfId="0" applyFont="1" applyFill="1"/>
    <xf numFmtId="0" fontId="0" fillId="5" borderId="0" xfId="0" applyFill="1"/>
    <xf numFmtId="0" fontId="0" fillId="3" borderId="3" xfId="0" applyFill="1" applyBorder="1"/>
    <xf numFmtId="2" fontId="0" fillId="5" borderId="0" xfId="0" applyNumberFormat="1" applyFill="1"/>
    <xf numFmtId="2" fontId="0" fillId="6" borderId="0" xfId="0" applyNumberFormat="1" applyFill="1"/>
    <xf numFmtId="2" fontId="0" fillId="4" borderId="0" xfId="0" applyNumberFormat="1" applyFill="1"/>
    <xf numFmtId="0" fontId="0" fillId="4" borderId="0" xfId="0" applyFill="1"/>
    <xf numFmtId="0" fontId="0" fillId="6" borderId="0" xfId="0" applyFill="1"/>
    <xf numFmtId="0" fontId="0" fillId="7" borderId="0" xfId="0" applyFill="1"/>
    <xf numFmtId="165" fontId="0" fillId="4" borderId="0" xfId="0" applyNumberFormat="1" applyFill="1"/>
    <xf numFmtId="165" fontId="0" fillId="4" borderId="2" xfId="0" applyNumberFormat="1" applyFill="1" applyBorder="1"/>
    <xf numFmtId="44" fontId="0" fillId="4" borderId="3" xfId="0" applyNumberFormat="1" applyFill="1" applyBorder="1"/>
    <xf numFmtId="0" fontId="0" fillId="0" borderId="4" xfId="0" applyBorder="1"/>
    <xf numFmtId="44" fontId="0" fillId="0" borderId="5" xfId="1" applyFont="1" applyBorder="1"/>
    <xf numFmtId="164" fontId="0" fillId="0" borderId="4" xfId="0" applyNumberFormat="1" applyBorder="1"/>
    <xf numFmtId="164" fontId="0" fillId="0" borderId="6" xfId="0" applyNumberFormat="1" applyBorder="1"/>
    <xf numFmtId="164" fontId="0" fillId="0" borderId="5" xfId="0" applyNumberFormat="1" applyBorder="1"/>
    <xf numFmtId="0" fontId="0" fillId="0" borderId="7" xfId="0" applyBorder="1"/>
    <xf numFmtId="44" fontId="0" fillId="4" borderId="7" xfId="0" applyNumberFormat="1" applyFill="1" applyBorder="1"/>
    <xf numFmtId="44" fontId="0" fillId="0" borderId="7" xfId="0" applyNumberFormat="1" applyBorder="1"/>
    <xf numFmtId="0" fontId="0" fillId="2" borderId="7" xfId="0" applyFill="1" applyBorder="1"/>
    <xf numFmtId="2" fontId="0" fillId="0" borderId="6" xfId="0" applyNumberFormat="1" applyBorder="1"/>
    <xf numFmtId="0" fontId="0" fillId="0" borderId="6" xfId="0" applyBorder="1"/>
    <xf numFmtId="165" fontId="0" fillId="8" borderId="6" xfId="0" applyNumberFormat="1" applyFill="1" applyBorder="1"/>
    <xf numFmtId="165" fontId="0" fillId="8" borderId="5" xfId="0" applyNumberFormat="1" applyFill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8" xfId="0" applyFont="1" applyBorder="1"/>
    <xf numFmtId="0" fontId="2" fillId="2" borderId="8" xfId="0" applyFont="1" applyFill="1" applyBorder="1"/>
    <xf numFmtId="0" fontId="2" fillId="0" borderId="9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4" borderId="3" xfId="0" applyFill="1" applyBorder="1"/>
    <xf numFmtId="0" fontId="0" fillId="7" borderId="3" xfId="0" applyFill="1" applyBorder="1"/>
    <xf numFmtId="0" fontId="0" fillId="5" borderId="3" xfId="0" applyFill="1" applyBorder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klimahero.de/Daikin-Nepura-Perfera-FTXTM40S-RXTM40R-Wandgeraet-Klimaanlage.html?srsltid=AfmBOopMQhfA7m3T6sqaUvLx-jY_R1LCSCY3mggM2P6sJpePH3d2yKO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C69F8-E653-4CF1-8614-3D33AD2CD8E2}">
  <dimension ref="A1:AH9"/>
  <sheetViews>
    <sheetView tabSelected="1" workbookViewId="0">
      <selection activeCell="A5" sqref="A5"/>
    </sheetView>
  </sheetViews>
  <sheetFormatPr baseColWidth="10" defaultRowHeight="15" x14ac:dyDescent="0.25"/>
  <cols>
    <col min="1" max="1" width="32.42578125" bestFit="1" customWidth="1"/>
    <col min="3" max="5" width="0" hidden="1" customWidth="1"/>
    <col min="10" max="14" width="0" hidden="1" customWidth="1"/>
  </cols>
  <sheetData>
    <row r="1" spans="1:34" ht="15.75" thickBot="1" x14ac:dyDescent="0.3">
      <c r="C1" s="2" t="s">
        <v>0</v>
      </c>
      <c r="D1" s="2"/>
      <c r="E1" s="2"/>
      <c r="F1" s="2"/>
      <c r="G1" s="1"/>
      <c r="H1" s="1"/>
      <c r="O1" s="2" t="s">
        <v>1</v>
      </c>
      <c r="P1" s="2"/>
      <c r="Q1" s="2"/>
      <c r="R1" s="3"/>
      <c r="S1" s="49" t="s">
        <v>2</v>
      </c>
      <c r="T1" s="49"/>
      <c r="U1" s="49"/>
      <c r="V1" s="49"/>
      <c r="W1" s="49" t="s">
        <v>3</v>
      </c>
      <c r="X1" s="49"/>
      <c r="Y1" s="49"/>
      <c r="Z1" s="49" t="s">
        <v>32</v>
      </c>
      <c r="AA1" s="49"/>
      <c r="AB1" s="49"/>
      <c r="AC1" s="49" t="s">
        <v>23</v>
      </c>
      <c r="AD1" s="49"/>
      <c r="AE1" s="49"/>
      <c r="AF1" s="49" t="s">
        <v>24</v>
      </c>
      <c r="AG1" s="49"/>
      <c r="AH1" s="49"/>
    </row>
    <row r="2" spans="1:34" ht="15.75" thickBot="1" x14ac:dyDescent="0.3">
      <c r="A2" s="43" t="s">
        <v>4</v>
      </c>
      <c r="B2" s="44" t="s">
        <v>5</v>
      </c>
      <c r="C2" s="43" t="s">
        <v>6</v>
      </c>
      <c r="D2" s="45" t="s">
        <v>7</v>
      </c>
      <c r="E2" s="44" t="s">
        <v>8</v>
      </c>
      <c r="F2" s="46" t="s">
        <v>9</v>
      </c>
      <c r="G2" s="46" t="s">
        <v>10</v>
      </c>
      <c r="H2" s="46" t="s">
        <v>11</v>
      </c>
      <c r="I2" s="47" t="s">
        <v>12</v>
      </c>
      <c r="J2" s="45" t="s">
        <v>13</v>
      </c>
      <c r="K2" s="45" t="s">
        <v>14</v>
      </c>
      <c r="L2" s="45" t="s">
        <v>15</v>
      </c>
      <c r="M2" s="45" t="s">
        <v>16</v>
      </c>
      <c r="N2" s="45" t="s">
        <v>17</v>
      </c>
      <c r="O2" s="48" t="s">
        <v>18</v>
      </c>
      <c r="P2" s="45" t="s">
        <v>19</v>
      </c>
      <c r="Q2" s="45" t="s">
        <v>20</v>
      </c>
      <c r="R2" s="45"/>
      <c r="S2" s="48" t="s">
        <v>18</v>
      </c>
      <c r="T2" s="45" t="s">
        <v>0</v>
      </c>
      <c r="U2" s="45" t="s">
        <v>20</v>
      </c>
      <c r="V2" s="44" t="s">
        <v>33</v>
      </c>
      <c r="W2" s="45" t="s">
        <v>21</v>
      </c>
      <c r="X2" s="45" t="s">
        <v>22</v>
      </c>
      <c r="Y2" s="44" t="s">
        <v>33</v>
      </c>
      <c r="Z2" s="43" t="s">
        <v>0</v>
      </c>
      <c r="AA2" s="45" t="s">
        <v>20</v>
      </c>
      <c r="AB2" s="44" t="s">
        <v>33</v>
      </c>
      <c r="AC2" s="43" t="s">
        <v>0</v>
      </c>
      <c r="AD2" s="45" t="s">
        <v>20</v>
      </c>
      <c r="AE2" s="44" t="s">
        <v>33</v>
      </c>
      <c r="AF2" s="43" t="s">
        <v>0</v>
      </c>
      <c r="AG2" s="45" t="s">
        <v>20</v>
      </c>
      <c r="AH2" s="44" t="s">
        <v>33</v>
      </c>
    </row>
    <row r="3" spans="1:34" x14ac:dyDescent="0.25">
      <c r="A3" s="4" t="s">
        <v>25</v>
      </c>
      <c r="B3" s="17">
        <v>2289</v>
      </c>
      <c r="C3" s="5"/>
      <c r="D3" s="6"/>
      <c r="E3" s="7"/>
      <c r="F3" s="8">
        <v>3.8</v>
      </c>
      <c r="G3" s="11">
        <f t="shared" ref="G3:G9" si="0">B3/F3</f>
        <v>602.36842105263156</v>
      </c>
      <c r="H3" s="11">
        <f t="shared" ref="H3:H9" si="1">B3/I3</f>
        <v>416.18181818181819</v>
      </c>
      <c r="I3" s="9">
        <v>5.5</v>
      </c>
      <c r="J3" s="12">
        <f t="shared" ref="J3:J9" si="2">(X3+AA3+AD3+AG3)/4</f>
        <v>6.1050000000000004</v>
      </c>
      <c r="K3" s="12">
        <f t="shared" ref="K3:K8" si="3">(X3+AA3+AD3+AG3+U3)/5</f>
        <v>5.5280000000000005</v>
      </c>
      <c r="L3" s="12">
        <f t="shared" ref="L3:L9" si="4">(X3+AA3)/2</f>
        <v>4.63</v>
      </c>
      <c r="M3" s="12">
        <f t="shared" ref="M3:M8" si="5">(X3+AA3+U3)/3</f>
        <v>4.16</v>
      </c>
      <c r="N3" s="12">
        <f t="shared" ref="N3:N9" si="6">(X3+AA3+AD3)/3</f>
        <v>5.29</v>
      </c>
      <c r="O3" s="13">
        <v>-30</v>
      </c>
      <c r="P3" s="14">
        <v>3.8</v>
      </c>
      <c r="Q3" s="18">
        <v>3.22</v>
      </c>
      <c r="R3" s="15">
        <f t="shared" ref="R3:R9" si="7">P3/Q3*1000</f>
        <v>1180.1242236024843</v>
      </c>
      <c r="S3" s="4">
        <v>-10</v>
      </c>
      <c r="T3">
        <v>3.8</v>
      </c>
      <c r="U3">
        <v>3.22</v>
      </c>
      <c r="V3" s="16">
        <f t="shared" ref="V3:V9" si="8">T3/U3*1000</f>
        <v>1180.1242236024843</v>
      </c>
      <c r="W3">
        <v>3.37</v>
      </c>
      <c r="X3">
        <v>3.71</v>
      </c>
      <c r="Y3" s="16">
        <f t="shared" ref="Y3:Y9" si="9">W3/X3*1000</f>
        <v>908.35579514824803</v>
      </c>
      <c r="Z3" s="4">
        <v>2.0499999999999998</v>
      </c>
      <c r="AA3">
        <v>5.55</v>
      </c>
      <c r="AB3" s="16">
        <f t="shared" ref="AB3:AB9" si="10">Z3/AA3*1000</f>
        <v>369.36936936936939</v>
      </c>
      <c r="AC3" s="4">
        <v>1.32</v>
      </c>
      <c r="AD3">
        <v>6.61</v>
      </c>
      <c r="AE3" s="16">
        <f t="shared" ref="AE3:AE9" si="11">AC3/AD3*1000</f>
        <v>199.69742813918307</v>
      </c>
      <c r="AF3" s="4">
        <v>1.6</v>
      </c>
      <c r="AG3" s="19">
        <v>8.5500000000000007</v>
      </c>
      <c r="AH3" s="16">
        <f t="shared" ref="AH3:AH9" si="12">AF3/AG3*1000</f>
        <v>187.13450292397658</v>
      </c>
    </row>
    <row r="4" spans="1:34" x14ac:dyDescent="0.25">
      <c r="A4" s="4" t="s">
        <v>26</v>
      </c>
      <c r="B4" s="10">
        <f>2135+53</f>
        <v>2188</v>
      </c>
      <c r="C4" s="5"/>
      <c r="D4" s="6"/>
      <c r="E4" s="7"/>
      <c r="F4" s="20">
        <v>3.5</v>
      </c>
      <c r="G4" s="11">
        <f t="shared" si="0"/>
        <v>625.14285714285711</v>
      </c>
      <c r="H4" s="11">
        <f t="shared" si="1"/>
        <v>370.84745762711862</v>
      </c>
      <c r="I4" s="51">
        <v>5.9</v>
      </c>
      <c r="J4" s="21">
        <f t="shared" si="2"/>
        <v>6.4424999999999999</v>
      </c>
      <c r="K4" s="21">
        <f t="shared" si="3"/>
        <v>5.9739999999999993</v>
      </c>
      <c r="L4" s="22">
        <f t="shared" si="4"/>
        <v>4.9550000000000001</v>
      </c>
      <c r="M4" s="23">
        <f t="shared" si="5"/>
        <v>4.67</v>
      </c>
      <c r="N4" s="22">
        <f t="shared" si="6"/>
        <v>5.8233333333333333</v>
      </c>
      <c r="O4" s="4">
        <v>-15</v>
      </c>
      <c r="P4">
        <v>2.41</v>
      </c>
      <c r="Q4">
        <v>3.18</v>
      </c>
      <c r="R4" s="15">
        <f t="shared" si="7"/>
        <v>757.86163522012589</v>
      </c>
      <c r="S4" s="4">
        <v>-7</v>
      </c>
      <c r="T4">
        <v>3.1</v>
      </c>
      <c r="U4" s="24">
        <v>4.0999999999999996</v>
      </c>
      <c r="V4" s="16">
        <f t="shared" si="8"/>
        <v>756.09756097560989</v>
      </c>
      <c r="W4">
        <v>3.1</v>
      </c>
      <c r="X4" s="24">
        <v>4.0999999999999996</v>
      </c>
      <c r="Y4" s="16">
        <f t="shared" si="9"/>
        <v>756.09756097560989</v>
      </c>
      <c r="Z4" s="4">
        <v>1.88</v>
      </c>
      <c r="AA4" s="25">
        <v>5.81</v>
      </c>
      <c r="AB4" s="16">
        <f t="shared" si="10"/>
        <v>323.58003442340794</v>
      </c>
      <c r="AC4" s="4">
        <v>1.21</v>
      </c>
      <c r="AD4" s="19">
        <v>7.56</v>
      </c>
      <c r="AE4" s="16">
        <f t="shared" si="11"/>
        <v>160.05291005291005</v>
      </c>
      <c r="AF4" s="4">
        <v>0.79</v>
      </c>
      <c r="AG4">
        <v>8.3000000000000007</v>
      </c>
      <c r="AH4" s="16">
        <f t="shared" si="12"/>
        <v>95.180722891566262</v>
      </c>
    </row>
    <row r="5" spans="1:34" x14ac:dyDescent="0.25">
      <c r="A5" s="4" t="s">
        <v>27</v>
      </c>
      <c r="B5" s="10">
        <f>2512+53</f>
        <v>2565</v>
      </c>
      <c r="C5" s="5"/>
      <c r="D5" s="6"/>
      <c r="E5" s="7"/>
      <c r="F5" s="20">
        <v>4.5</v>
      </c>
      <c r="G5" s="11">
        <f t="shared" si="0"/>
        <v>570</v>
      </c>
      <c r="H5" s="11">
        <f t="shared" si="1"/>
        <v>447.64397905759159</v>
      </c>
      <c r="I5" s="52">
        <v>5.73</v>
      </c>
      <c r="J5" s="12">
        <f t="shared" si="2"/>
        <v>6.2549999999999999</v>
      </c>
      <c r="K5" s="12">
        <f t="shared" si="3"/>
        <v>5.7859999999999996</v>
      </c>
      <c r="L5" s="12">
        <f t="shared" si="4"/>
        <v>4.74</v>
      </c>
      <c r="M5" s="22">
        <f t="shared" si="5"/>
        <v>4.4633333333333338</v>
      </c>
      <c r="N5" s="12">
        <f t="shared" si="6"/>
        <v>5.6433333333333335</v>
      </c>
      <c r="O5" s="4">
        <v>-15</v>
      </c>
      <c r="P5">
        <v>2.94</v>
      </c>
      <c r="Q5" s="26">
        <v>3.25</v>
      </c>
      <c r="R5" s="27">
        <f t="shared" si="7"/>
        <v>904.61538461538464</v>
      </c>
      <c r="S5" s="4">
        <v>-7</v>
      </c>
      <c r="T5">
        <v>3.98</v>
      </c>
      <c r="U5" s="26">
        <v>3.91</v>
      </c>
      <c r="V5" s="28">
        <f t="shared" si="8"/>
        <v>1017.9028132992327</v>
      </c>
      <c r="W5">
        <v>3.98</v>
      </c>
      <c r="X5" s="19">
        <v>3.91</v>
      </c>
      <c r="Y5" s="16">
        <f t="shared" si="9"/>
        <v>1017.9028132992327</v>
      </c>
      <c r="Z5" s="4">
        <v>2.42</v>
      </c>
      <c r="AA5">
        <v>5.57</v>
      </c>
      <c r="AB5" s="16">
        <f t="shared" si="10"/>
        <v>434.47037701974858</v>
      </c>
      <c r="AC5" s="4">
        <v>1.56</v>
      </c>
      <c r="AD5">
        <v>7.45</v>
      </c>
      <c r="AE5" s="16">
        <f t="shared" si="11"/>
        <v>209.39597315436242</v>
      </c>
      <c r="AF5" s="4">
        <v>0.69</v>
      </c>
      <c r="AG5">
        <v>8.09</v>
      </c>
      <c r="AH5" s="28">
        <f t="shared" si="12"/>
        <v>85.290482076637815</v>
      </c>
    </row>
    <row r="6" spans="1:34" x14ac:dyDescent="0.25">
      <c r="A6" s="4" t="s">
        <v>28</v>
      </c>
      <c r="B6" s="10">
        <f>3020+53</f>
        <v>3073</v>
      </c>
      <c r="C6" s="5"/>
      <c r="D6" s="6"/>
      <c r="E6" s="7"/>
      <c r="F6" s="20">
        <v>5.6</v>
      </c>
      <c r="G6" s="11">
        <f t="shared" si="0"/>
        <v>548.75</v>
      </c>
      <c r="H6" s="11">
        <f t="shared" si="1"/>
        <v>558.72727272727275</v>
      </c>
      <c r="I6" s="9">
        <v>5.5</v>
      </c>
      <c r="J6" s="12">
        <f t="shared" si="2"/>
        <v>5.7050000000000001</v>
      </c>
      <c r="K6" s="12">
        <f t="shared" si="3"/>
        <v>5.3280000000000003</v>
      </c>
      <c r="L6" s="12">
        <f t="shared" si="4"/>
        <v>4.62</v>
      </c>
      <c r="M6" s="12">
        <f t="shared" si="5"/>
        <v>4.3533333333333335</v>
      </c>
      <c r="N6" s="12">
        <f t="shared" si="6"/>
        <v>5.496666666666667</v>
      </c>
      <c r="O6" s="4">
        <v>-15</v>
      </c>
      <c r="P6">
        <v>3.97</v>
      </c>
      <c r="Q6">
        <v>2.98</v>
      </c>
      <c r="R6" s="15">
        <f t="shared" si="7"/>
        <v>1332.2147651006712</v>
      </c>
      <c r="S6" s="4">
        <v>-7</v>
      </c>
      <c r="T6">
        <v>4.95</v>
      </c>
      <c r="U6">
        <v>3.82</v>
      </c>
      <c r="V6" s="16">
        <f t="shared" si="8"/>
        <v>1295.8115183246075</v>
      </c>
      <c r="W6">
        <v>4.95</v>
      </c>
      <c r="X6">
        <v>3.82</v>
      </c>
      <c r="Y6" s="16">
        <f t="shared" si="9"/>
        <v>1295.8115183246075</v>
      </c>
      <c r="Z6" s="4">
        <v>3.02</v>
      </c>
      <c r="AA6">
        <v>5.42</v>
      </c>
      <c r="AB6" s="16">
        <f t="shared" si="10"/>
        <v>557.19557195571952</v>
      </c>
      <c r="AC6" s="4">
        <v>1.94</v>
      </c>
      <c r="AD6">
        <v>7.25</v>
      </c>
      <c r="AE6" s="16">
        <f t="shared" si="11"/>
        <v>267.58620689655169</v>
      </c>
      <c r="AF6" s="4">
        <v>0.91</v>
      </c>
      <c r="AG6">
        <v>6.33</v>
      </c>
      <c r="AH6" s="16">
        <f t="shared" si="12"/>
        <v>143.75987361769353</v>
      </c>
    </row>
    <row r="7" spans="1:34" x14ac:dyDescent="0.25">
      <c r="A7" s="4" t="s">
        <v>29</v>
      </c>
      <c r="B7" s="10">
        <f>2138+53</f>
        <v>2191</v>
      </c>
      <c r="C7" s="5"/>
      <c r="D7" s="6"/>
      <c r="E7" s="7"/>
      <c r="F7" s="8">
        <v>3.6</v>
      </c>
      <c r="G7" s="11">
        <f t="shared" si="0"/>
        <v>608.61111111111109</v>
      </c>
      <c r="H7" s="29">
        <f t="shared" si="1"/>
        <v>353.38709677419354</v>
      </c>
      <c r="I7" s="50">
        <v>6.2</v>
      </c>
      <c r="J7" s="23">
        <f t="shared" si="2"/>
        <v>6.9975000000000005</v>
      </c>
      <c r="K7" s="23">
        <f t="shared" si="3"/>
        <v>6.2080000000000002</v>
      </c>
      <c r="L7" s="23">
        <f t="shared" si="4"/>
        <v>5.0549999999999997</v>
      </c>
      <c r="M7" s="21">
        <f t="shared" si="5"/>
        <v>4.3866666666666667</v>
      </c>
      <c r="N7" s="23">
        <f t="shared" si="6"/>
        <v>6.03</v>
      </c>
      <c r="O7" s="4">
        <v>-10</v>
      </c>
      <c r="P7">
        <v>3.6</v>
      </c>
      <c r="Q7">
        <v>3.05</v>
      </c>
      <c r="R7" s="15">
        <f t="shared" si="7"/>
        <v>1180.3278688524592</v>
      </c>
      <c r="S7" s="4">
        <v>-10</v>
      </c>
      <c r="T7">
        <v>3.6</v>
      </c>
      <c r="U7">
        <v>3.05</v>
      </c>
      <c r="V7" s="16">
        <f t="shared" si="8"/>
        <v>1180.3278688524592</v>
      </c>
      <c r="W7">
        <v>3.18</v>
      </c>
      <c r="X7" s="25">
        <v>3.95</v>
      </c>
      <c r="Y7" s="28">
        <f t="shared" si="9"/>
        <v>805.0632911392405</v>
      </c>
      <c r="Z7" s="4">
        <v>1.94</v>
      </c>
      <c r="AA7" s="24">
        <v>6.16</v>
      </c>
      <c r="AB7" s="28">
        <f t="shared" si="10"/>
        <v>314.93506493506493</v>
      </c>
      <c r="AC7" s="4">
        <v>1.25</v>
      </c>
      <c r="AD7" s="24">
        <v>7.98</v>
      </c>
      <c r="AE7" s="28">
        <f t="shared" si="11"/>
        <v>156.64160401002505</v>
      </c>
      <c r="AF7" s="4">
        <v>0.88</v>
      </c>
      <c r="AG7" s="26">
        <v>9.9</v>
      </c>
      <c r="AH7" s="16">
        <f t="shared" si="12"/>
        <v>88.888888888888886</v>
      </c>
    </row>
    <row r="8" spans="1:34" x14ac:dyDescent="0.25">
      <c r="A8" s="4" t="s">
        <v>30</v>
      </c>
      <c r="B8" s="10">
        <f>2443+53</f>
        <v>2496</v>
      </c>
      <c r="C8" s="5">
        <v>0.6</v>
      </c>
      <c r="D8" s="6">
        <v>4.2</v>
      </c>
      <c r="E8" s="7">
        <v>9.1999999999999993</v>
      </c>
      <c r="F8" s="8">
        <v>4.2</v>
      </c>
      <c r="G8" s="11">
        <f t="shared" si="0"/>
        <v>594.28571428571422</v>
      </c>
      <c r="H8" s="11">
        <f t="shared" si="1"/>
        <v>423.05084745762707</v>
      </c>
      <c r="I8" s="51">
        <v>5.9</v>
      </c>
      <c r="J8" s="22">
        <f t="shared" si="2"/>
        <v>6.8224999999999998</v>
      </c>
      <c r="K8" s="22">
        <f t="shared" si="3"/>
        <v>6.0299999999999994</v>
      </c>
      <c r="L8" s="21">
        <f t="shared" si="4"/>
        <v>4.7549999999999999</v>
      </c>
      <c r="M8" s="12">
        <f t="shared" si="5"/>
        <v>4.1233333333333331</v>
      </c>
      <c r="N8" s="21">
        <f t="shared" si="6"/>
        <v>5.77</v>
      </c>
      <c r="O8" s="4">
        <v>-10</v>
      </c>
      <c r="P8">
        <v>4.2</v>
      </c>
      <c r="Q8">
        <v>2.86</v>
      </c>
      <c r="R8" s="15">
        <f t="shared" si="7"/>
        <v>1468.5314685314688</v>
      </c>
      <c r="S8" s="4">
        <v>-10</v>
      </c>
      <c r="T8">
        <v>4.2</v>
      </c>
      <c r="U8">
        <v>2.86</v>
      </c>
      <c r="V8" s="16">
        <f t="shared" si="8"/>
        <v>1468.5314685314688</v>
      </c>
      <c r="W8">
        <v>3.72</v>
      </c>
      <c r="X8">
        <v>3.79</v>
      </c>
      <c r="Y8" s="16">
        <f t="shared" si="9"/>
        <v>981.53034300791569</v>
      </c>
      <c r="Z8" s="4">
        <v>2.2599999999999998</v>
      </c>
      <c r="AA8" s="19">
        <v>5.72</v>
      </c>
      <c r="AB8" s="16">
        <f t="shared" si="10"/>
        <v>395.10489510489509</v>
      </c>
      <c r="AC8" s="4">
        <v>1.45</v>
      </c>
      <c r="AD8" s="26">
        <v>7.8</v>
      </c>
      <c r="AE8" s="16">
        <f t="shared" si="11"/>
        <v>185.89743589743591</v>
      </c>
      <c r="AF8" s="4">
        <v>0.91</v>
      </c>
      <c r="AG8" s="24">
        <v>9.98</v>
      </c>
      <c r="AH8" s="16">
        <f t="shared" si="12"/>
        <v>91.182364729458911</v>
      </c>
    </row>
    <row r="9" spans="1:34" ht="15.75" thickBot="1" x14ac:dyDescent="0.3">
      <c r="A9" s="30" t="s">
        <v>31</v>
      </c>
      <c r="B9" s="31">
        <f>1973+53</f>
        <v>2026</v>
      </c>
      <c r="C9" s="32">
        <v>1</v>
      </c>
      <c r="D9" s="33">
        <v>6</v>
      </c>
      <c r="E9" s="34">
        <v>8</v>
      </c>
      <c r="F9" s="35">
        <v>6.3</v>
      </c>
      <c r="G9" s="36">
        <f t="shared" si="0"/>
        <v>321.58730158730162</v>
      </c>
      <c r="H9" s="37">
        <f t="shared" si="1"/>
        <v>440.43478260869568</v>
      </c>
      <c r="I9" s="38">
        <v>4.5999999999999996</v>
      </c>
      <c r="J9" s="39">
        <f t="shared" si="2"/>
        <v>5.1999999999999993</v>
      </c>
      <c r="K9" s="39"/>
      <c r="L9" s="39">
        <f t="shared" si="4"/>
        <v>3.6999999999999997</v>
      </c>
      <c r="M9" s="39"/>
      <c r="N9" s="39">
        <f t="shared" si="6"/>
        <v>4.4666666666666659</v>
      </c>
      <c r="O9" s="30">
        <v>-25</v>
      </c>
      <c r="P9" s="40">
        <v>4.7</v>
      </c>
      <c r="Q9" s="40">
        <v>1.8</v>
      </c>
      <c r="R9" s="41">
        <f t="shared" si="7"/>
        <v>2611.1111111111113</v>
      </c>
      <c r="S9" s="30">
        <v>-10</v>
      </c>
      <c r="T9" s="40">
        <v>6</v>
      </c>
      <c r="U9" s="40">
        <v>2.4</v>
      </c>
      <c r="V9" s="42">
        <f t="shared" si="8"/>
        <v>2500</v>
      </c>
      <c r="W9" s="40">
        <v>5.4</v>
      </c>
      <c r="X9" s="40">
        <v>2.8</v>
      </c>
      <c r="Y9" s="42">
        <f t="shared" si="9"/>
        <v>1928.5714285714289</v>
      </c>
      <c r="Z9" s="30">
        <v>3.3</v>
      </c>
      <c r="AA9" s="40">
        <v>4.5999999999999996</v>
      </c>
      <c r="AB9" s="42">
        <f t="shared" si="10"/>
        <v>717.39130434782601</v>
      </c>
      <c r="AC9" s="30">
        <v>2.1</v>
      </c>
      <c r="AD9" s="40">
        <v>6</v>
      </c>
      <c r="AE9" s="42">
        <f t="shared" si="11"/>
        <v>350.00000000000006</v>
      </c>
      <c r="AF9" s="30">
        <v>2</v>
      </c>
      <c r="AG9" s="40">
        <v>7.4</v>
      </c>
      <c r="AH9" s="42">
        <f t="shared" si="12"/>
        <v>270.2702702702702</v>
      </c>
    </row>
  </sheetData>
  <mergeCells count="7">
    <mergeCell ref="S1:V1"/>
    <mergeCell ref="W1:Y1"/>
    <mergeCell ref="Z1:AB1"/>
    <mergeCell ref="AC1:AE1"/>
    <mergeCell ref="AF1:AH1"/>
    <mergeCell ref="C1:F1"/>
    <mergeCell ref="O1:Q1"/>
  </mergeCells>
  <hyperlinks>
    <hyperlink ref="B3" r:id="rId1" display="https://www.klimahero.de/Daikin-Nepura-Perfera-FTXTM40S-RXTM40R-Wandgeraet-Klimaanlage.html?srsltid=AfmBOopMQhfA7m3T6sqaUvLx-jY_R1LCSCY3mggM2P6sJpePH3d2yKOR" xr:uid="{478C110B-EB0D-4C48-939B-BC55DEB0E82D}"/>
  </hyperlinks>
  <pageMargins left="0.7" right="0.7" top="0.78740157499999996" bottom="0.78740157499999996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Stefer</dc:creator>
  <cp:lastModifiedBy>Simon Stefer</cp:lastModifiedBy>
  <dcterms:created xsi:type="dcterms:W3CDTF">2025-10-11T16:26:04Z</dcterms:created>
  <dcterms:modified xsi:type="dcterms:W3CDTF">2025-10-11T16:56:59Z</dcterms:modified>
</cp:coreProperties>
</file>