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staab\Downloads\"/>
    </mc:Choice>
  </mc:AlternateContent>
  <xr:revisionPtr revIDLastSave="0" documentId="13_ncr:1_{33909B15-90BF-4056-81F3-52DBEC4BF50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2" i="1" l="1"/>
  <c r="B39" i="1"/>
  <c r="E38" i="1"/>
  <c r="E40" i="1" s="1"/>
  <c r="E41" i="1" s="1"/>
  <c r="H42" i="1" s="1"/>
  <c r="E34" i="1"/>
  <c r="E35" i="1" s="1"/>
  <c r="I35" i="1" s="1"/>
  <c r="E33" i="1"/>
  <c r="G35" i="1" s="1"/>
  <c r="E29" i="1"/>
  <c r="B26" i="1"/>
  <c r="E14" i="1"/>
  <c r="E23" i="1" s="1"/>
  <c r="E13" i="1"/>
</calcChain>
</file>

<file path=xl/sharedStrings.xml><?xml version="1.0" encoding="utf-8"?>
<sst xmlns="http://schemas.openxmlformats.org/spreadsheetml/2006/main" count="82" uniqueCount="60">
  <si>
    <t>Verwendetes PV-Modul (s. Datenblatt)</t>
  </si>
  <si>
    <r>
      <rPr>
        <sz val="14"/>
        <rFont val="Arial"/>
        <family val="2"/>
      </rPr>
      <t>Spannung bei P</t>
    </r>
    <r>
      <rPr>
        <sz val="10"/>
        <rFont val="Arial"/>
        <family val="2"/>
      </rPr>
      <t>MAX</t>
    </r>
  </si>
  <si>
    <r>
      <rPr>
        <sz val="14"/>
        <rFont val="Arial"/>
        <family val="2"/>
      </rPr>
      <t>U</t>
    </r>
    <r>
      <rPr>
        <sz val="10"/>
        <rFont val="Arial"/>
        <family val="2"/>
      </rPr>
      <t>MPP MOD</t>
    </r>
  </si>
  <si>
    <t xml:space="preserve"> V</t>
  </si>
  <si>
    <t>Leerlaufspannung</t>
  </si>
  <si>
    <r>
      <rPr>
        <sz val="14"/>
        <rFont val="Arial"/>
        <family val="2"/>
      </rPr>
      <t>U</t>
    </r>
    <r>
      <rPr>
        <sz val="10"/>
        <rFont val="Arial"/>
        <family val="2"/>
      </rPr>
      <t>OC MOD</t>
    </r>
  </si>
  <si>
    <t>MPP-Strom</t>
  </si>
  <si>
    <r>
      <rPr>
        <sz val="14"/>
        <rFont val="Arial"/>
        <family val="2"/>
      </rPr>
      <t>I</t>
    </r>
    <r>
      <rPr>
        <sz val="10"/>
        <rFont val="Arial"/>
        <family val="2"/>
      </rPr>
      <t>MPP</t>
    </r>
  </si>
  <si>
    <t xml:space="preserve"> A</t>
  </si>
  <si>
    <t>Kurzschlußstrom</t>
  </si>
  <si>
    <r>
      <rPr>
        <sz val="14"/>
        <rFont val="Arial"/>
        <family val="2"/>
      </rPr>
      <t>I</t>
    </r>
    <r>
      <rPr>
        <sz val="10"/>
        <rFont val="Arial"/>
        <family val="2"/>
      </rPr>
      <t>SC MOD</t>
    </r>
  </si>
  <si>
    <r>
      <rPr>
        <sz val="14"/>
        <rFont val="Arial"/>
        <family val="2"/>
      </rPr>
      <t>Temp. Koeff. der U</t>
    </r>
    <r>
      <rPr>
        <sz val="10"/>
        <rFont val="Arial"/>
        <family val="2"/>
      </rPr>
      <t>OC</t>
    </r>
  </si>
  <si>
    <t xml:space="preserve"> %/°C</t>
  </si>
  <si>
    <r>
      <rPr>
        <sz val="14"/>
        <rFont val="Arial"/>
        <family val="2"/>
      </rPr>
      <t>Temp. Koeff. der I</t>
    </r>
    <r>
      <rPr>
        <sz val="10"/>
        <rFont val="Arial"/>
        <family val="2"/>
      </rPr>
      <t>SC</t>
    </r>
  </si>
  <si>
    <t>Max. Zellentemp.</t>
  </si>
  <si>
    <t xml:space="preserve"> °C</t>
  </si>
  <si>
    <t>Anlagedaten</t>
  </si>
  <si>
    <t>Anzahl der Stränge</t>
  </si>
  <si>
    <t>N</t>
  </si>
  <si>
    <t>Anzahl der Module/Strang</t>
  </si>
  <si>
    <t>M</t>
  </si>
  <si>
    <r>
      <rPr>
        <sz val="14"/>
        <rFont val="Arial"/>
        <family val="2"/>
      </rPr>
      <t>Arrayspannung U</t>
    </r>
    <r>
      <rPr>
        <sz val="10"/>
        <rFont val="Arial"/>
        <family val="2"/>
      </rPr>
      <t>MPP MOD</t>
    </r>
    <r>
      <rPr>
        <sz val="14"/>
        <rFont val="Arial"/>
        <family val="2"/>
      </rPr>
      <t xml:space="preserve"> * M</t>
    </r>
  </si>
  <si>
    <r>
      <rPr>
        <sz val="14"/>
        <rFont val="Arial"/>
        <family val="2"/>
      </rPr>
      <t>U</t>
    </r>
    <r>
      <rPr>
        <sz val="10"/>
        <rFont val="Arial"/>
        <family val="2"/>
      </rPr>
      <t>Array</t>
    </r>
  </si>
  <si>
    <r>
      <rPr>
        <sz val="14"/>
        <rFont val="Arial"/>
        <family val="2"/>
      </rPr>
      <t>Strang-Leerlaufspannung U</t>
    </r>
    <r>
      <rPr>
        <sz val="10"/>
        <rFont val="Arial"/>
        <family val="2"/>
      </rPr>
      <t>OC MOD</t>
    </r>
    <r>
      <rPr>
        <sz val="14"/>
        <rFont val="Arial"/>
        <family val="2"/>
      </rPr>
      <t xml:space="preserve"> * M</t>
    </r>
  </si>
  <si>
    <r>
      <rPr>
        <sz val="14"/>
        <rFont val="Arial"/>
        <family val="2"/>
      </rPr>
      <t>U</t>
    </r>
    <r>
      <rPr>
        <sz val="10"/>
        <rFont val="Arial"/>
        <family val="2"/>
      </rPr>
      <t>OC Array</t>
    </r>
  </si>
  <si>
    <t>Temp. im Anschlußkasten</t>
  </si>
  <si>
    <t>Niedrigste Umgebungstemperatur</t>
  </si>
  <si>
    <t>Bestrahlungsstärke</t>
  </si>
  <si>
    <t xml:space="preserve"> W/m²</t>
  </si>
  <si>
    <t>STC (Konstante)</t>
  </si>
  <si>
    <t>Wechsellastfaktor Ganzbereichssicherung (PV-Sicherung, Konstante)</t>
  </si>
  <si>
    <t>A2</t>
  </si>
  <si>
    <r>
      <rPr>
        <b/>
        <sz val="16"/>
        <rFont val="Arial"/>
        <family val="2"/>
      </rPr>
      <t>Ermittlung der Sicherungs-Bemessungsspannung U</t>
    </r>
    <r>
      <rPr>
        <b/>
        <sz val="10"/>
        <rFont val="Arial"/>
        <family val="2"/>
      </rPr>
      <t>N</t>
    </r>
  </si>
  <si>
    <r>
      <rPr>
        <sz val="14"/>
        <rFont val="Arial"/>
        <family val="2"/>
      </rPr>
      <t>U</t>
    </r>
    <r>
      <rPr>
        <sz val="10"/>
        <rFont val="Arial"/>
        <family val="2"/>
      </rPr>
      <t>P MIN</t>
    </r>
    <r>
      <rPr>
        <sz val="14"/>
        <rFont val="Arial"/>
        <family val="2"/>
      </rPr>
      <t xml:space="preserve"> ≥ U</t>
    </r>
    <r>
      <rPr>
        <sz val="10"/>
        <rFont val="Arial"/>
        <family val="2"/>
      </rPr>
      <t>OC Array</t>
    </r>
    <r>
      <rPr>
        <sz val="14"/>
        <rFont val="Arial"/>
        <family val="2"/>
      </rPr>
      <t xml:space="preserve"> * (1 + (∆ ∂ * Temp. Koeff. der U</t>
    </r>
    <r>
      <rPr>
        <sz val="10"/>
        <rFont val="Arial"/>
        <family val="2"/>
      </rPr>
      <t>OC Array</t>
    </r>
    <r>
      <rPr>
        <sz val="14"/>
        <rFont val="Arial"/>
        <family val="2"/>
      </rPr>
      <t>))</t>
    </r>
  </si>
  <si>
    <r>
      <rPr>
        <b/>
        <sz val="16"/>
        <rFont val="Arial"/>
        <family val="2"/>
      </rPr>
      <t>Ermittlung des Sicherungs-Bemessungsstroms I</t>
    </r>
    <r>
      <rPr>
        <b/>
        <sz val="10"/>
        <rFont val="Arial"/>
        <family val="2"/>
      </rPr>
      <t>N</t>
    </r>
  </si>
  <si>
    <t>Umgebungstemperatur im Anschlußkasten</t>
  </si>
  <si>
    <r>
      <rPr>
        <sz val="14"/>
        <rFont val="Arial"/>
        <family val="2"/>
      </rPr>
      <t>K</t>
    </r>
    <r>
      <rPr>
        <sz val="10"/>
        <rFont val="Arial"/>
        <family val="2"/>
      </rPr>
      <t>TH</t>
    </r>
  </si>
  <si>
    <t>(s. Kennlinie)</t>
  </si>
  <si>
    <t>Derating durch Häufung der geschl. Sicherungshalter</t>
  </si>
  <si>
    <r>
      <rPr>
        <sz val="14"/>
        <rFont val="Arial"/>
        <family val="2"/>
      </rPr>
      <t>K</t>
    </r>
    <r>
      <rPr>
        <sz val="10"/>
        <rFont val="Arial"/>
        <family val="2"/>
      </rPr>
      <t>ZS</t>
    </r>
  </si>
  <si>
    <t>(s. Datenblatt Sicherungshalter)</t>
  </si>
  <si>
    <r>
      <rPr>
        <sz val="14"/>
        <rFont val="Arial"/>
        <family val="2"/>
      </rPr>
      <t>I</t>
    </r>
    <r>
      <rPr>
        <sz val="10"/>
        <rFont val="Arial"/>
        <family val="2"/>
      </rPr>
      <t>N MIN</t>
    </r>
  </si>
  <si>
    <r>
      <rPr>
        <sz val="14"/>
        <rFont val="Arial"/>
        <family val="2"/>
      </rPr>
      <t>I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</si>
  <si>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(nächsthöherer Sicherungsbemessungsstrom ≥ I</t>
    </r>
    <r>
      <rPr>
        <sz val="6"/>
        <rFont val="Arial"/>
        <family val="2"/>
      </rPr>
      <t>N MIN</t>
    </r>
    <r>
      <rPr>
        <sz val="10"/>
        <rFont val="Arial"/>
        <family val="2"/>
      </rPr>
      <t>)</t>
    </r>
  </si>
  <si>
    <t>Test und Iterationsschritte</t>
  </si>
  <si>
    <r>
      <rPr>
        <sz val="14"/>
        <rFont val="Arial"/>
        <family val="2"/>
      </rPr>
      <t>I</t>
    </r>
    <r>
      <rPr>
        <sz val="10"/>
        <rFont val="Arial"/>
        <family val="2"/>
      </rPr>
      <t>N RED</t>
    </r>
  </si>
  <si>
    <r>
      <rPr>
        <sz val="14"/>
        <rFont val="Arial"/>
        <family val="2"/>
      </rPr>
      <t xml:space="preserve">I </t>
    </r>
    <r>
      <rPr>
        <sz val="10"/>
        <rFont val="Arial"/>
        <family val="2"/>
      </rPr>
      <t>SC</t>
    </r>
    <r>
      <rPr>
        <sz val="14"/>
        <rFont val="Arial"/>
        <family val="2"/>
      </rPr>
      <t xml:space="preserve">‘ = I </t>
    </r>
    <r>
      <rPr>
        <sz val="10"/>
        <rFont val="Arial"/>
        <family val="2"/>
      </rPr>
      <t>SC MOD</t>
    </r>
    <r>
      <rPr>
        <sz val="14"/>
        <rFont val="Arial"/>
        <family val="2"/>
      </rPr>
      <t xml:space="preserve"> * (1+ (Δ ϑ * Temp. Koeff. des I</t>
    </r>
    <r>
      <rPr>
        <sz val="10"/>
        <rFont val="Arial"/>
        <family val="2"/>
      </rPr>
      <t>SC Strang</t>
    </r>
    <r>
      <rPr>
        <sz val="14"/>
        <rFont val="Arial"/>
        <family val="2"/>
      </rPr>
      <t>))</t>
    </r>
  </si>
  <si>
    <r>
      <rPr>
        <sz val="14"/>
        <rFont val="Arial"/>
        <family val="2"/>
      </rPr>
      <t xml:space="preserve">I </t>
    </r>
    <r>
      <rPr>
        <sz val="10"/>
        <rFont val="Arial"/>
        <family val="2"/>
      </rPr>
      <t>SC</t>
    </r>
    <r>
      <rPr>
        <sz val="14"/>
        <rFont val="Arial"/>
        <family val="2"/>
      </rPr>
      <t xml:space="preserve"> (bei max. Bestrahlungsstärke)</t>
    </r>
  </si>
  <si>
    <t xml:space="preserve"> muß &gt;</t>
  </si>
  <si>
    <r>
      <rPr>
        <sz val="10"/>
        <rFont val="Arial"/>
        <family val="2"/>
      </rPr>
      <t>sein, sonst größeren I</t>
    </r>
    <r>
      <rPr>
        <sz val="6"/>
        <rFont val="Arial"/>
        <family val="2"/>
      </rPr>
      <t>N</t>
    </r>
    <r>
      <rPr>
        <sz val="10"/>
        <rFont val="Arial"/>
        <family val="2"/>
      </rPr>
      <t xml:space="preserve"> versuchen!</t>
    </r>
  </si>
  <si>
    <t>Ermittlung der Sicherungen-Ansprechzeit</t>
  </si>
  <si>
    <r>
      <rPr>
        <sz val="14"/>
        <rFont val="Arial"/>
        <family val="2"/>
      </rPr>
      <t xml:space="preserve">I </t>
    </r>
    <r>
      <rPr>
        <sz val="10"/>
        <rFont val="Arial"/>
        <family val="2"/>
      </rPr>
      <t>SC Strang</t>
    </r>
    <r>
      <rPr>
        <sz val="14"/>
        <rFont val="Arial"/>
        <family val="2"/>
      </rPr>
      <t>‘‘</t>
    </r>
  </si>
  <si>
    <r>
      <rPr>
        <sz val="14"/>
        <rFont val="Arial"/>
        <family val="2"/>
      </rPr>
      <t>Schmelzzeit t</t>
    </r>
    <r>
      <rPr>
        <sz val="10"/>
        <rFont val="Arial"/>
        <family val="2"/>
      </rPr>
      <t>S</t>
    </r>
    <r>
      <rPr>
        <sz val="14"/>
        <rFont val="Arial"/>
        <family val="2"/>
      </rPr>
      <t xml:space="preserve"> aus Zeit/Strom-Kennlinie der Sicherung bei I </t>
    </r>
    <r>
      <rPr>
        <sz val="10"/>
        <rFont val="Arial"/>
        <family val="2"/>
      </rPr>
      <t>SC Strang</t>
    </r>
    <r>
      <rPr>
        <sz val="14"/>
        <rFont val="Arial"/>
        <family val="2"/>
      </rPr>
      <t>‘‘</t>
    </r>
  </si>
  <si>
    <t>abgelesen:</t>
  </si>
  <si>
    <t xml:space="preserve"> s</t>
  </si>
  <si>
    <r>
      <rPr>
        <sz val="14"/>
        <rFont val="Arial"/>
        <family val="2"/>
      </rPr>
      <t xml:space="preserve">I </t>
    </r>
    <r>
      <rPr>
        <sz val="10"/>
        <rFont val="Arial"/>
        <family val="2"/>
      </rPr>
      <t>SC Strang</t>
    </r>
    <r>
      <rPr>
        <sz val="14"/>
        <rFont val="Arial"/>
        <family val="2"/>
      </rPr>
      <t xml:space="preserve">‘ = I </t>
    </r>
    <r>
      <rPr>
        <sz val="10"/>
        <rFont val="Arial"/>
        <family val="2"/>
      </rPr>
      <t>SC Strang</t>
    </r>
    <r>
      <rPr>
        <sz val="14"/>
        <rFont val="Arial"/>
        <family val="2"/>
      </rPr>
      <t xml:space="preserve">‘‘ * (1 + (Δ ϑ * Temp. Koeff. des I </t>
    </r>
    <r>
      <rPr>
        <sz val="10"/>
        <rFont val="Arial"/>
        <family val="2"/>
      </rPr>
      <t>SC Strang</t>
    </r>
    <r>
      <rPr>
        <sz val="14"/>
        <rFont val="Arial"/>
        <family val="2"/>
      </rPr>
      <t>))</t>
    </r>
  </si>
  <si>
    <r>
      <rPr>
        <sz val="14"/>
        <rFont val="Arial"/>
        <family val="2"/>
      </rPr>
      <t xml:space="preserve">I </t>
    </r>
    <r>
      <rPr>
        <sz val="10"/>
        <rFont val="Arial"/>
        <family val="2"/>
      </rPr>
      <t>SC Strang</t>
    </r>
  </si>
  <si>
    <r>
      <rPr>
        <sz val="14"/>
        <rFont val="Arial"/>
        <family val="2"/>
      </rPr>
      <t>Schmelzzeit t</t>
    </r>
    <r>
      <rPr>
        <sz val="10"/>
        <rFont val="Arial"/>
        <family val="2"/>
      </rPr>
      <t>S</t>
    </r>
    <r>
      <rPr>
        <sz val="14"/>
        <rFont val="Arial"/>
        <family val="2"/>
      </rPr>
      <t xml:space="preserve"> bei I </t>
    </r>
    <r>
      <rPr>
        <sz val="10"/>
        <rFont val="Arial"/>
        <family val="2"/>
      </rPr>
      <t>SC Strang</t>
    </r>
    <r>
      <rPr>
        <sz val="14"/>
        <rFont val="Arial"/>
        <family val="2"/>
      </rPr>
      <t xml:space="preserve"> für Sicherung</t>
    </r>
  </si>
  <si>
    <t>(ablesen bei</t>
  </si>
  <si>
    <t xml:space="preserve">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</si>
</sst>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0.###"/>
  </numFmts>
  <fonts count="8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99"/>
        <bgColor rgb="FFFFFF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1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165" fontId="5" fillId="3" borderId="0" xfId="0" applyNumberFormat="1" applyFont="1" applyFill="1"/>
    <xf numFmtId="0" fontId="0" fillId="2" borderId="0" xfId="0" applyFill="1" applyAlignment="1">
      <alignment horizontal="left"/>
    </xf>
    <xf numFmtId="0" fontId="5" fillId="3" borderId="0" xfId="0" applyFont="1" applyFill="1"/>
    <xf numFmtId="0" fontId="3" fillId="2" borderId="0" xfId="0" applyFont="1" applyFill="1" applyAlignment="1">
      <alignment horizontal="left"/>
    </xf>
    <xf numFmtId="2" fontId="5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0" fillId="0" borderId="0" xfId="0" applyAlignment="1">
      <alignment horizontal="right"/>
    </xf>
  </cellXfs>
  <cellStyles count="5">
    <cellStyle name="Ergebnis" xfId="1" xr:uid="{00000000-0005-0000-0000-000006000000}"/>
    <cellStyle name="Ergebnis 2" xfId="2" xr:uid="{00000000-0005-0000-0000-000007000000}"/>
    <cellStyle name="Standard" xfId="0" builtinId="0"/>
    <cellStyle name="Überschrift" xfId="3" xr:uid="{00000000-0005-0000-0000-000008000000}"/>
    <cellStyle name="Überschrift 1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2"/>
  <sheetViews>
    <sheetView tabSelected="1" zoomScale="46" zoomScaleNormal="100" workbookViewId="0">
      <selection activeCell="J35" sqref="J35"/>
    </sheetView>
  </sheetViews>
  <sheetFormatPr baseColWidth="10" defaultColWidth="11.5546875" defaultRowHeight="13.2" x14ac:dyDescent="0.25"/>
  <cols>
    <col min="1" max="1" width="81.21875" customWidth="1"/>
    <col min="2" max="2" width="3.5546875" customWidth="1"/>
    <col min="3" max="3" width="6.21875" customWidth="1"/>
    <col min="4" max="4" width="14.109375" customWidth="1"/>
    <col min="5" max="5" width="9.21875" customWidth="1"/>
    <col min="6" max="6" width="8.33203125" customWidth="1"/>
    <col min="8" max="8" width="6.77734375" customWidth="1"/>
    <col min="9" max="9" width="5.44140625" style="1" customWidth="1"/>
  </cols>
  <sheetData>
    <row r="1" spans="1:1024" s="5" customFormat="1" ht="21" x14ac:dyDescent="0.4">
      <c r="A1" s="2" t="s">
        <v>0</v>
      </c>
      <c r="B1" s="2"/>
      <c r="C1" s="2"/>
      <c r="D1" s="3"/>
      <c r="E1" s="4"/>
      <c r="I1" s="6"/>
      <c r="AMJ1" s="7"/>
    </row>
    <row r="2" spans="1:1024" ht="17.399999999999999" x14ac:dyDescent="0.3">
      <c r="A2" s="8" t="s">
        <v>1</v>
      </c>
      <c r="D2" s="9" t="s">
        <v>2</v>
      </c>
      <c r="E2" s="10">
        <v>34.6</v>
      </c>
      <c r="F2" s="8" t="s">
        <v>3</v>
      </c>
    </row>
    <row r="3" spans="1:1024" ht="17.399999999999999" x14ac:dyDescent="0.3">
      <c r="A3" s="8" t="s">
        <v>4</v>
      </c>
      <c r="B3" s="8"/>
      <c r="C3" s="8"/>
      <c r="D3" s="9" t="s">
        <v>5</v>
      </c>
      <c r="E3" s="10">
        <v>41.6</v>
      </c>
      <c r="F3" s="8" t="s">
        <v>3</v>
      </c>
    </row>
    <row r="4" spans="1:1024" ht="17.399999999999999" x14ac:dyDescent="0.3">
      <c r="A4" s="8" t="s">
        <v>6</v>
      </c>
      <c r="B4" s="8"/>
      <c r="C4" s="8"/>
      <c r="D4" s="9" t="s">
        <v>7</v>
      </c>
      <c r="E4" s="10">
        <v>11.84</v>
      </c>
      <c r="F4" s="8" t="s">
        <v>8</v>
      </c>
    </row>
    <row r="5" spans="1:1024" ht="17.399999999999999" x14ac:dyDescent="0.3">
      <c r="A5" s="8" t="s">
        <v>9</v>
      </c>
      <c r="B5" s="8"/>
      <c r="C5" s="8"/>
      <c r="D5" s="9" t="s">
        <v>10</v>
      </c>
      <c r="E5" s="10">
        <v>12.41</v>
      </c>
      <c r="F5" s="8" t="s">
        <v>8</v>
      </c>
    </row>
    <row r="6" spans="1:1024" ht="17.399999999999999" x14ac:dyDescent="0.3">
      <c r="A6" s="8" t="s">
        <v>11</v>
      </c>
      <c r="B6" s="8"/>
      <c r="C6" s="8"/>
      <c r="E6" s="10">
        <v>0.27</v>
      </c>
      <c r="F6" s="8" t="s">
        <v>12</v>
      </c>
    </row>
    <row r="7" spans="1:1024" ht="17.399999999999999" x14ac:dyDescent="0.3">
      <c r="A7" s="8" t="s">
        <v>13</v>
      </c>
      <c r="B7" s="8"/>
      <c r="C7" s="8"/>
      <c r="E7" s="10">
        <v>4.8000000000000001E-2</v>
      </c>
      <c r="F7" s="8" t="s">
        <v>12</v>
      </c>
    </row>
    <row r="8" spans="1:1024" ht="17.399999999999999" x14ac:dyDescent="0.3">
      <c r="A8" s="8" t="s">
        <v>14</v>
      </c>
      <c r="B8" s="8"/>
      <c r="C8" s="8"/>
      <c r="E8" s="10">
        <v>85</v>
      </c>
      <c r="F8" s="8" t="s">
        <v>15</v>
      </c>
    </row>
    <row r="10" spans="1:1024" s="7" customFormat="1" ht="21" x14ac:dyDescent="0.4">
      <c r="A10" s="2" t="s">
        <v>16</v>
      </c>
      <c r="B10" s="2"/>
      <c r="C10" s="2"/>
      <c r="I10" s="11"/>
    </row>
    <row r="11" spans="1:1024" ht="17.399999999999999" x14ac:dyDescent="0.3">
      <c r="A11" s="8" t="s">
        <v>17</v>
      </c>
      <c r="B11" s="8"/>
      <c r="C11" s="8"/>
      <c r="D11" s="8" t="s">
        <v>18</v>
      </c>
      <c r="E11" s="12">
        <v>3</v>
      </c>
      <c r="F11" s="8"/>
    </row>
    <row r="12" spans="1:1024" ht="17.399999999999999" x14ac:dyDescent="0.3">
      <c r="A12" s="8" t="s">
        <v>19</v>
      </c>
      <c r="B12" s="8"/>
      <c r="C12" s="8"/>
      <c r="D12" s="8" t="s">
        <v>20</v>
      </c>
      <c r="E12" s="12">
        <v>15</v>
      </c>
      <c r="F12" s="8"/>
    </row>
    <row r="13" spans="1:1024" ht="17.399999999999999" x14ac:dyDescent="0.3">
      <c r="A13" s="8" t="s">
        <v>21</v>
      </c>
      <c r="B13" s="8"/>
      <c r="C13" s="8"/>
      <c r="D13" s="8" t="s">
        <v>22</v>
      </c>
      <c r="E13" s="8">
        <f>E2*E12</f>
        <v>519</v>
      </c>
      <c r="F13" s="8" t="s">
        <v>3</v>
      </c>
    </row>
    <row r="14" spans="1:1024" ht="17.399999999999999" x14ac:dyDescent="0.3">
      <c r="A14" s="8" t="s">
        <v>23</v>
      </c>
      <c r="B14" s="8"/>
      <c r="C14" s="8"/>
      <c r="D14" s="8" t="s">
        <v>24</v>
      </c>
      <c r="E14" s="8">
        <f>E3*E12</f>
        <v>624</v>
      </c>
      <c r="F14" s="8" t="s">
        <v>3</v>
      </c>
    </row>
    <row r="15" spans="1:1024" ht="17.399999999999999" x14ac:dyDescent="0.3">
      <c r="A15" s="8" t="s">
        <v>25</v>
      </c>
      <c r="B15" s="8"/>
      <c r="C15" s="8"/>
      <c r="D15" s="8"/>
      <c r="E15" s="12">
        <v>60</v>
      </c>
      <c r="F15" s="8" t="s">
        <v>15</v>
      </c>
    </row>
    <row r="16" spans="1:1024" ht="17.399999999999999" x14ac:dyDescent="0.3">
      <c r="A16" s="8" t="s">
        <v>26</v>
      </c>
      <c r="B16" s="8"/>
      <c r="C16" s="8"/>
      <c r="D16" s="8"/>
      <c r="E16" s="12">
        <v>-25</v>
      </c>
      <c r="F16" s="8" t="s">
        <v>15</v>
      </c>
    </row>
    <row r="17" spans="1:1024" ht="17.399999999999999" x14ac:dyDescent="0.3">
      <c r="A17" s="8" t="s">
        <v>27</v>
      </c>
      <c r="B17" s="8"/>
      <c r="C17" s="8"/>
      <c r="D17" s="8"/>
      <c r="E17" s="12">
        <v>850</v>
      </c>
      <c r="F17" s="8" t="s">
        <v>28</v>
      </c>
    </row>
    <row r="18" spans="1:1024" ht="17.399999999999999" x14ac:dyDescent="0.3">
      <c r="A18" s="8"/>
      <c r="B18" s="8"/>
      <c r="C18" s="8"/>
      <c r="D18" s="8"/>
      <c r="E18" s="8"/>
      <c r="F18" s="8"/>
    </row>
    <row r="19" spans="1:1024" x14ac:dyDescent="0.25">
      <c r="A19" t="s">
        <v>29</v>
      </c>
      <c r="E19">
        <v>25</v>
      </c>
      <c r="F19" t="s">
        <v>15</v>
      </c>
    </row>
    <row r="20" spans="1:1024" x14ac:dyDescent="0.25">
      <c r="A20" t="s">
        <v>30</v>
      </c>
      <c r="D20" t="s">
        <v>31</v>
      </c>
      <c r="E20">
        <v>0.9</v>
      </c>
    </row>
    <row r="22" spans="1:1024" s="2" customFormat="1" ht="21" x14ac:dyDescent="0.4">
      <c r="A22" s="2" t="s">
        <v>32</v>
      </c>
      <c r="I22" s="13"/>
      <c r="AMJ22" s="7"/>
    </row>
    <row r="23" spans="1:1024" ht="17.399999999999999" x14ac:dyDescent="0.3">
      <c r="A23" s="8" t="s">
        <v>33</v>
      </c>
      <c r="B23" s="8"/>
      <c r="C23" s="8"/>
      <c r="D23" s="8"/>
      <c r="E23" s="14">
        <f>E14*(1+((E19-E16)*E6/100))</f>
        <v>708.24</v>
      </c>
      <c r="F23" s="8" t="s">
        <v>3</v>
      </c>
    </row>
    <row r="25" spans="1:1024" s="15" customFormat="1" ht="21" x14ac:dyDescent="0.4">
      <c r="A25" s="2" t="s">
        <v>34</v>
      </c>
      <c r="B25" s="2"/>
      <c r="C25" s="2"/>
      <c r="I25" s="16"/>
      <c r="AMJ25" s="7"/>
    </row>
    <row r="26" spans="1:1024" ht="17.399999999999999" x14ac:dyDescent="0.3">
      <c r="A26" s="8" t="s">
        <v>35</v>
      </c>
      <c r="B26" s="8">
        <f>E15</f>
        <v>60</v>
      </c>
      <c r="C26" s="8" t="s">
        <v>15</v>
      </c>
      <c r="D26" s="8" t="s">
        <v>36</v>
      </c>
      <c r="E26" s="12">
        <v>0.84</v>
      </c>
      <c r="G26" t="s">
        <v>37</v>
      </c>
    </row>
    <row r="27" spans="1:1024" ht="17.399999999999999" x14ac:dyDescent="0.3">
      <c r="A27" s="8" t="s">
        <v>38</v>
      </c>
      <c r="B27" s="8"/>
      <c r="C27" s="8"/>
      <c r="D27" s="8" t="s">
        <v>39</v>
      </c>
      <c r="E27" s="12">
        <v>1</v>
      </c>
      <c r="G27" t="s">
        <v>40</v>
      </c>
    </row>
    <row r="29" spans="1:1024" ht="17.399999999999999" x14ac:dyDescent="0.3">
      <c r="A29" s="8" t="s">
        <v>41</v>
      </c>
      <c r="E29" s="8">
        <f>E4/E26/E20/E27</f>
        <v>15.661375661375661</v>
      </c>
      <c r="F29" s="8" t="s">
        <v>8</v>
      </c>
    </row>
    <row r="30" spans="1:1024" ht="17.399999999999999" x14ac:dyDescent="0.3">
      <c r="A30" s="8" t="s">
        <v>42</v>
      </c>
      <c r="E30" s="12">
        <v>12</v>
      </c>
      <c r="F30" s="8" t="s">
        <v>8</v>
      </c>
      <c r="G30" t="s">
        <v>43</v>
      </c>
    </row>
    <row r="32" spans="1:1024" s="7" customFormat="1" ht="21" x14ac:dyDescent="0.4">
      <c r="A32" s="2" t="s">
        <v>44</v>
      </c>
      <c r="I32" s="11"/>
    </row>
    <row r="33" spans="1:10" ht="17.399999999999999" x14ac:dyDescent="0.3">
      <c r="A33" s="8" t="s">
        <v>45</v>
      </c>
      <c r="E33" s="8">
        <f>E30*E26*E20*E27</f>
        <v>9.072000000000001</v>
      </c>
      <c r="F33" s="8" t="s">
        <v>8</v>
      </c>
    </row>
    <row r="34" spans="1:10" ht="17.399999999999999" x14ac:dyDescent="0.3">
      <c r="A34" s="8" t="s">
        <v>46</v>
      </c>
      <c r="E34" s="8">
        <f>E5*(1+(E8-E19)*E7/100)</f>
        <v>12.767408</v>
      </c>
      <c r="F34" s="8" t="s">
        <v>8</v>
      </c>
    </row>
    <row r="35" spans="1:10" ht="17.399999999999999" x14ac:dyDescent="0.3">
      <c r="A35" s="8" t="s">
        <v>47</v>
      </c>
      <c r="E35" s="8">
        <f>E34*E17/1000</f>
        <v>10.8522968</v>
      </c>
      <c r="F35" s="8" t="s">
        <v>8</v>
      </c>
      <c r="G35">
        <f>E33</f>
        <v>9.072000000000001</v>
      </c>
      <c r="H35" t="s">
        <v>48</v>
      </c>
      <c r="I35" s="1">
        <f>E35</f>
        <v>10.8522968</v>
      </c>
      <c r="J35" t="s">
        <v>49</v>
      </c>
    </row>
    <row r="37" spans="1:10" s="15" customFormat="1" ht="21" x14ac:dyDescent="0.4">
      <c r="A37" s="2" t="s">
        <v>50</v>
      </c>
      <c r="I37" s="16"/>
    </row>
    <row r="38" spans="1:10" ht="17.399999999999999" x14ac:dyDescent="0.3">
      <c r="A38" s="8" t="s">
        <v>51</v>
      </c>
      <c r="E38" s="8">
        <f>E5*(E11-1)</f>
        <v>24.82</v>
      </c>
      <c r="F38" s="8" t="s">
        <v>8</v>
      </c>
    </row>
    <row r="39" spans="1:10" ht="17.399999999999999" x14ac:dyDescent="0.3">
      <c r="A39" s="8" t="s">
        <v>52</v>
      </c>
      <c r="B39" s="8">
        <f>E30</f>
        <v>12</v>
      </c>
      <c r="C39" s="8" t="s">
        <v>8</v>
      </c>
      <c r="D39" s="8" t="s">
        <v>53</v>
      </c>
      <c r="E39" s="12">
        <v>1.5</v>
      </c>
      <c r="F39" s="8" t="s">
        <v>54</v>
      </c>
    </row>
    <row r="40" spans="1:10" ht="17.399999999999999" x14ac:dyDescent="0.3">
      <c r="A40" s="8" t="s">
        <v>55</v>
      </c>
      <c r="E40" s="8">
        <f>E38*(1+((E8-E19)*E7/100))</f>
        <v>25.534815999999999</v>
      </c>
      <c r="F40" s="8" t="s">
        <v>8</v>
      </c>
    </row>
    <row r="41" spans="1:10" ht="17.399999999999999" x14ac:dyDescent="0.3">
      <c r="A41" s="8" t="s">
        <v>56</v>
      </c>
      <c r="B41" s="8"/>
      <c r="C41" s="8"/>
      <c r="D41" s="8"/>
      <c r="E41" s="8">
        <f>E40*E17/1000</f>
        <v>21.704593599999999</v>
      </c>
      <c r="F41" s="8" t="s">
        <v>8</v>
      </c>
    </row>
    <row r="42" spans="1:10" ht="17.399999999999999" x14ac:dyDescent="0.3">
      <c r="A42" s="8" t="s">
        <v>57</v>
      </c>
      <c r="B42" s="8">
        <f>E30</f>
        <v>12</v>
      </c>
      <c r="C42" s="8" t="s">
        <v>8</v>
      </c>
      <c r="D42" s="8" t="s">
        <v>53</v>
      </c>
      <c r="E42" s="12"/>
      <c r="F42" s="8" t="s">
        <v>8</v>
      </c>
      <c r="G42" s="17" t="s">
        <v>58</v>
      </c>
      <c r="H42">
        <f>E41</f>
        <v>21.704593599999999</v>
      </c>
      <c r="I42" s="1" t="s">
        <v>59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zoomScalePageLayoutView="60" workbookViewId="0"/>
  </sheetViews>
  <sheetFormatPr baseColWidth="10" defaultColWidth="11.5546875" defaultRowHeight="13.2" x14ac:dyDescent="0.2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baseColWidth="10" defaultColWidth="11.5546875" defaultRowHeight="13.2" x14ac:dyDescent="0.2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Bastian Staab (Robot Technology GmbH)</cp:lastModifiedBy>
  <dcterms:modified xsi:type="dcterms:W3CDTF">2023-07-07T08:13:11Z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2023-03-13T03:33:47Z</dcterms:created>
  <dc:creator/>
  <dc:description/>
  <dc:language>de-DE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